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enstplan" sheetId="1" state="visible" r:id="rId1"/>
    <sheet xmlns:r="http://schemas.openxmlformats.org/officeDocument/2006/relationships" name="Schichten" sheetId="2" state="visible" r:id="rId2"/>
    <sheet xmlns:r="http://schemas.openxmlformats.org/officeDocument/2006/relationships" name="So geht's" sheetId="3" state="visible" r:id="rId3"/>
  </sheets>
  <definedNames>
    <definedName name="_xlnm.Print_Area" localSheetId="0">'Dienstplan'!$A$1:$AJ$33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hh:mm"/>
    <numFmt numFmtId="165" formatCode="MMMM YYYY"/>
    <numFmt numFmtId="166" formatCode="DDD"/>
    <numFmt numFmtId="167" formatCode="D"/>
    <numFmt numFmtId="168" formatCode="0.0"/>
    <numFmt numFmtId="169" formatCode="+0.00;-0.00;0.00"/>
    <numFmt numFmtId="170" formatCode="0;;"/>
  </numFmts>
  <fonts count="15">
    <font>
      <name val="Calibri"/>
      <family val="2"/>
      <color theme="1"/>
      <sz val="11"/>
      <scheme val="minor"/>
    </font>
    <font>
      <b val="1"/>
      <color rgb="0001385B"/>
      <sz val="12"/>
    </font>
    <font>
      <b val="1"/>
      <color rgb="00FFFFFF"/>
    </font>
    <font>
      <i val="1"/>
      <color rgb="00557A90"/>
      <sz val="9"/>
    </font>
    <font>
      <b val="1"/>
      <color rgb="0001385B"/>
      <sz val="18"/>
    </font>
    <font>
      <b val="1"/>
      <color rgb="0001385B"/>
    </font>
    <font>
      <b val="1"/>
      <color rgb="0001385B"/>
      <sz val="14"/>
    </font>
    <font>
      <b val="1"/>
      <color rgb="00FFFFFF"/>
      <sz val="9"/>
    </font>
    <font>
      <sz val="10"/>
    </font>
    <font>
      <b val="1"/>
      <sz val="10"/>
    </font>
    <font>
      <color rgb="0001385B"/>
      <sz val="9"/>
    </font>
    <font>
      <sz val="9"/>
    </font>
    <font>
      <color rgb="00557A90"/>
      <sz val="9"/>
    </font>
    <font>
      <color rgb="00999999"/>
      <sz val="8"/>
    </font>
    <font>
      <color rgb="001A2A35"/>
      <sz val="11"/>
    </font>
  </fonts>
  <fills count="11">
    <fill>
      <patternFill/>
    </fill>
    <fill>
      <patternFill patternType="gray125"/>
    </fill>
    <fill>
      <patternFill patternType="solid">
        <fgColor rgb="0001385B"/>
      </patternFill>
    </fill>
    <fill>
      <patternFill patternType="solid">
        <fgColor rgb="00FFF8DC"/>
      </patternFill>
    </fill>
    <fill>
      <patternFill patternType="solid">
        <fgColor rgb="00FFE8A3"/>
      </patternFill>
    </fill>
    <fill>
      <patternFill patternType="solid">
        <fgColor rgb="00BFE3F5"/>
      </patternFill>
    </fill>
    <fill>
      <patternFill patternType="solid">
        <fgColor rgb="00C9C3EE"/>
      </patternFill>
    </fill>
    <fill>
      <patternFill patternType="solid">
        <fgColor rgb="00CDEFC4"/>
      </patternFill>
    </fill>
    <fill>
      <patternFill patternType="solid">
        <fgColor rgb="00FAD4D4"/>
      </patternFill>
    </fill>
    <fill>
      <patternFill patternType="solid">
        <fgColor rgb="00F4C2A1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C9DFED"/>
      </left>
      <right style="thin">
        <color rgb="00C9DFED"/>
      </right>
      <top style="thin">
        <color rgb="00C9DFED"/>
      </top>
      <bottom style="thin">
        <color rgb="00C9DFED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0" fillId="3" borderId="1" pivotButton="0" quotePrefix="0" xfId="0"/>
    <xf numFmtId="165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166" fontId="7" fillId="2" borderId="1" applyAlignment="1" pivotButton="0" quotePrefix="0" xfId="0">
      <alignment horizontal="center" vertical="center" wrapText="1"/>
    </xf>
    <xf numFmtId="167" fontId="7" fillId="2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left"/>
    </xf>
    <xf numFmtId="168" fontId="8" fillId="3" borderId="1" applyAlignment="1" pivotButton="0" quotePrefix="0" xfId="0">
      <alignment horizontal="center"/>
    </xf>
    <xf numFmtId="0" fontId="9" fillId="0" borderId="1" applyAlignment="1" pivotButton="0" quotePrefix="0" xfId="0">
      <alignment horizontal="center"/>
    </xf>
    <xf numFmtId="2" fontId="8" fillId="0" borderId="1" applyAlignment="1" pivotButton="0" quotePrefix="0" xfId="0">
      <alignment horizontal="center"/>
    </xf>
    <xf numFmtId="169" fontId="8" fillId="0" borderId="1" applyAlignment="1" pivotButton="0" quotePrefix="0" xfId="0">
      <alignment horizontal="center"/>
    </xf>
    <xf numFmtId="0" fontId="10" fillId="0" borderId="0" pivotButton="0" quotePrefix="0" xfId="0"/>
    <xf numFmtId="170" fontId="11" fillId="0" borderId="1" applyAlignment="1" pivotButton="0" quotePrefix="0" xfId="0">
      <alignment horizontal="center"/>
    </xf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3" borderId="1" applyAlignment="1" pivotButton="0" quotePrefix="0" xfId="0">
      <alignment horizontal="left"/>
    </xf>
    <xf numFmtId="164" fontId="0" fillId="3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7" borderId="1" applyAlignment="1" pivotButton="0" quotePrefix="0" xfId="0">
      <alignment horizontal="center"/>
    </xf>
    <xf numFmtId="0" fontId="0" fillId="8" borderId="1" applyAlignment="1" pivotButton="0" quotePrefix="0" xfId="0">
      <alignment horizontal="center"/>
    </xf>
    <xf numFmtId="0" fontId="0" fillId="9" borderId="1" applyAlignment="1" pivotButton="0" quotePrefix="0" xfId="0">
      <alignment horizontal="center"/>
    </xf>
    <xf numFmtId="0" fontId="0" fillId="10" borderId="1" applyAlignment="1" pivotButton="0" quotePrefix="0" xfId="0">
      <alignment horizontal="center"/>
    </xf>
    <xf numFmtId="0" fontId="6" fillId="0" borderId="0" applyAlignment="1" pivotButton="0" quotePrefix="0" xfId="0">
      <alignment vertical="top" wrapText="1"/>
    </xf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dxfs count="9">
    <dxf>
      <fill>
        <patternFill patternType="solid">
          <fgColor rgb="00FFE8A3"/>
        </patternFill>
      </fill>
    </dxf>
    <dxf>
      <fill>
        <patternFill patternType="solid">
          <fgColor rgb="00BFE3F5"/>
        </patternFill>
      </fill>
    </dxf>
    <dxf>
      <fill>
        <patternFill patternType="solid">
          <fgColor rgb="00C9C3EE"/>
        </patternFill>
      </fill>
    </dxf>
    <dxf>
      <fill>
        <patternFill patternType="solid">
          <fgColor rgb="00CDEFC4"/>
        </patternFill>
      </fill>
    </dxf>
    <dxf>
      <fill>
        <patternFill patternType="solid">
          <fgColor rgb="00FAD4D4"/>
        </patternFill>
      </fill>
    </dxf>
    <dxf>
      <fill>
        <patternFill patternType="solid">
          <fgColor rgb="00F4C2A1"/>
        </patternFill>
      </fill>
    </dxf>
    <dxf>
      <fill>
        <patternFill patternType="solid">
          <fgColor rgb="00EEEEEE"/>
        </patternFill>
      </fill>
    </dxf>
    <dxf>
      <fill>
        <patternFill patternType="solid">
          <fgColor rgb="00E9ECEF"/>
        </patternFill>
      </fill>
    </dxf>
    <dxf>
      <font>
        <color rgb="00FFFFFF"/>
      </font>
      <fill>
        <patternFill patternType="solid">
          <fgColor rgb="00FFFF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3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7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8" customWidth="1" min="34" max="34"/>
    <col width="8" customWidth="1" min="35" max="35"/>
    <col width="8" customWidth="1" min="36" max="36"/>
  </cols>
  <sheetData>
    <row r="1">
      <c r="A1" s="1" t="inlineStr">
        <is>
          <t>Dienstplan</t>
        </is>
      </c>
    </row>
    <row r="2">
      <c r="A2" s="2" t="inlineStr">
        <is>
          <t>Monat und Jahr eintragen, Schicht-Kürzel aus der Liste wählen. Zeiten der Schichten im Blatt „Schichten“.</t>
        </is>
      </c>
    </row>
    <row r="3">
      <c r="A3" s="3" t="inlineStr">
        <is>
          <t>Monat (1–12)</t>
        </is>
      </c>
      <c r="B3" s="4" t="n">
        <v>1</v>
      </c>
      <c r="D3" s="5">
        <f>IF(AND(ISNUMBER(B3),ISNUMBER(B4)),DATE(B4,B3,1),"")</f>
        <v/>
      </c>
      <c r="P3" s="3" t="inlineStr">
        <is>
          <t>Betrieb / Abteilung:</t>
        </is>
      </c>
      <c r="V3" s="4" t="n"/>
    </row>
    <row r="4">
      <c r="A4" s="3" t="inlineStr">
        <is>
          <t>Jahr</t>
        </is>
      </c>
      <c r="B4" s="4" t="n">
        <v>2027</v>
      </c>
    </row>
    <row r="6">
      <c r="A6" s="6" t="inlineStr">
        <is>
          <t>Mitarbeiter/in</t>
        </is>
      </c>
      <c r="B6" s="6" t="inlineStr">
        <is>
          <t>Std./Wo.</t>
        </is>
      </c>
      <c r="C6" s="7">
        <f>IF(AND(ISNUMBER($B$3),ISNUMBER($B$4)),IF(1&lt;=DAY(EOMONTH(DATE($B$4,$B$3,1),0)),DATE($B$4,$B$3,1),""),"")</f>
        <v/>
      </c>
      <c r="D6" s="7">
        <f>IF(AND(ISNUMBER($B$3),ISNUMBER($B$4)),IF(2&lt;=DAY(EOMONTH(DATE($B$4,$B$3,1),0)),DATE($B$4,$B$3,2),""),"")</f>
        <v/>
      </c>
      <c r="E6" s="7">
        <f>IF(AND(ISNUMBER($B$3),ISNUMBER($B$4)),IF(3&lt;=DAY(EOMONTH(DATE($B$4,$B$3,1),0)),DATE($B$4,$B$3,3),""),"")</f>
        <v/>
      </c>
      <c r="F6" s="7">
        <f>IF(AND(ISNUMBER($B$3),ISNUMBER($B$4)),IF(4&lt;=DAY(EOMONTH(DATE($B$4,$B$3,1),0)),DATE($B$4,$B$3,4),""),"")</f>
        <v/>
      </c>
      <c r="G6" s="7">
        <f>IF(AND(ISNUMBER($B$3),ISNUMBER($B$4)),IF(5&lt;=DAY(EOMONTH(DATE($B$4,$B$3,1),0)),DATE($B$4,$B$3,5),""),"")</f>
        <v/>
      </c>
      <c r="H6" s="7">
        <f>IF(AND(ISNUMBER($B$3),ISNUMBER($B$4)),IF(6&lt;=DAY(EOMONTH(DATE($B$4,$B$3,1),0)),DATE($B$4,$B$3,6),""),"")</f>
        <v/>
      </c>
      <c r="I6" s="7">
        <f>IF(AND(ISNUMBER($B$3),ISNUMBER($B$4)),IF(7&lt;=DAY(EOMONTH(DATE($B$4,$B$3,1),0)),DATE($B$4,$B$3,7),""),"")</f>
        <v/>
      </c>
      <c r="J6" s="7">
        <f>IF(AND(ISNUMBER($B$3),ISNUMBER($B$4)),IF(8&lt;=DAY(EOMONTH(DATE($B$4,$B$3,1),0)),DATE($B$4,$B$3,8),""),"")</f>
        <v/>
      </c>
      <c r="K6" s="7">
        <f>IF(AND(ISNUMBER($B$3),ISNUMBER($B$4)),IF(9&lt;=DAY(EOMONTH(DATE($B$4,$B$3,1),0)),DATE($B$4,$B$3,9),""),"")</f>
        <v/>
      </c>
      <c r="L6" s="7">
        <f>IF(AND(ISNUMBER($B$3),ISNUMBER($B$4)),IF(10&lt;=DAY(EOMONTH(DATE($B$4,$B$3,1),0)),DATE($B$4,$B$3,10),""),"")</f>
        <v/>
      </c>
      <c r="M6" s="7">
        <f>IF(AND(ISNUMBER($B$3),ISNUMBER($B$4)),IF(11&lt;=DAY(EOMONTH(DATE($B$4,$B$3,1),0)),DATE($B$4,$B$3,11),""),"")</f>
        <v/>
      </c>
      <c r="N6" s="7">
        <f>IF(AND(ISNUMBER($B$3),ISNUMBER($B$4)),IF(12&lt;=DAY(EOMONTH(DATE($B$4,$B$3,1),0)),DATE($B$4,$B$3,12),""),"")</f>
        <v/>
      </c>
      <c r="O6" s="7">
        <f>IF(AND(ISNUMBER($B$3),ISNUMBER($B$4)),IF(13&lt;=DAY(EOMONTH(DATE($B$4,$B$3,1),0)),DATE($B$4,$B$3,13),""),"")</f>
        <v/>
      </c>
      <c r="P6" s="7">
        <f>IF(AND(ISNUMBER($B$3),ISNUMBER($B$4)),IF(14&lt;=DAY(EOMONTH(DATE($B$4,$B$3,1),0)),DATE($B$4,$B$3,14),""),"")</f>
        <v/>
      </c>
      <c r="Q6" s="7">
        <f>IF(AND(ISNUMBER($B$3),ISNUMBER($B$4)),IF(15&lt;=DAY(EOMONTH(DATE($B$4,$B$3,1),0)),DATE($B$4,$B$3,15),""),"")</f>
        <v/>
      </c>
      <c r="R6" s="7">
        <f>IF(AND(ISNUMBER($B$3),ISNUMBER($B$4)),IF(16&lt;=DAY(EOMONTH(DATE($B$4,$B$3,1),0)),DATE($B$4,$B$3,16),""),"")</f>
        <v/>
      </c>
      <c r="S6" s="7">
        <f>IF(AND(ISNUMBER($B$3),ISNUMBER($B$4)),IF(17&lt;=DAY(EOMONTH(DATE($B$4,$B$3,1),0)),DATE($B$4,$B$3,17),""),"")</f>
        <v/>
      </c>
      <c r="T6" s="7">
        <f>IF(AND(ISNUMBER($B$3),ISNUMBER($B$4)),IF(18&lt;=DAY(EOMONTH(DATE($B$4,$B$3,1),0)),DATE($B$4,$B$3,18),""),"")</f>
        <v/>
      </c>
      <c r="U6" s="7">
        <f>IF(AND(ISNUMBER($B$3),ISNUMBER($B$4)),IF(19&lt;=DAY(EOMONTH(DATE($B$4,$B$3,1),0)),DATE($B$4,$B$3,19),""),"")</f>
        <v/>
      </c>
      <c r="V6" s="7">
        <f>IF(AND(ISNUMBER($B$3),ISNUMBER($B$4)),IF(20&lt;=DAY(EOMONTH(DATE($B$4,$B$3,1),0)),DATE($B$4,$B$3,20),""),"")</f>
        <v/>
      </c>
      <c r="W6" s="7">
        <f>IF(AND(ISNUMBER($B$3),ISNUMBER($B$4)),IF(21&lt;=DAY(EOMONTH(DATE($B$4,$B$3,1),0)),DATE($B$4,$B$3,21),""),"")</f>
        <v/>
      </c>
      <c r="X6" s="7">
        <f>IF(AND(ISNUMBER($B$3),ISNUMBER($B$4)),IF(22&lt;=DAY(EOMONTH(DATE($B$4,$B$3,1),0)),DATE($B$4,$B$3,22),""),"")</f>
        <v/>
      </c>
      <c r="Y6" s="7">
        <f>IF(AND(ISNUMBER($B$3),ISNUMBER($B$4)),IF(23&lt;=DAY(EOMONTH(DATE($B$4,$B$3,1),0)),DATE($B$4,$B$3,23),""),"")</f>
        <v/>
      </c>
      <c r="Z6" s="7">
        <f>IF(AND(ISNUMBER($B$3),ISNUMBER($B$4)),IF(24&lt;=DAY(EOMONTH(DATE($B$4,$B$3,1),0)),DATE($B$4,$B$3,24),""),"")</f>
        <v/>
      </c>
      <c r="AA6" s="7">
        <f>IF(AND(ISNUMBER($B$3),ISNUMBER($B$4)),IF(25&lt;=DAY(EOMONTH(DATE($B$4,$B$3,1),0)),DATE($B$4,$B$3,25),""),"")</f>
        <v/>
      </c>
      <c r="AB6" s="7">
        <f>IF(AND(ISNUMBER($B$3),ISNUMBER($B$4)),IF(26&lt;=DAY(EOMONTH(DATE($B$4,$B$3,1),0)),DATE($B$4,$B$3,26),""),"")</f>
        <v/>
      </c>
      <c r="AC6" s="7">
        <f>IF(AND(ISNUMBER($B$3),ISNUMBER($B$4)),IF(27&lt;=DAY(EOMONTH(DATE($B$4,$B$3,1),0)),DATE($B$4,$B$3,27),""),"")</f>
        <v/>
      </c>
      <c r="AD6" s="7">
        <f>IF(AND(ISNUMBER($B$3),ISNUMBER($B$4)),IF(28&lt;=DAY(EOMONTH(DATE($B$4,$B$3,1),0)),DATE($B$4,$B$3,28),""),"")</f>
        <v/>
      </c>
      <c r="AE6" s="7">
        <f>IF(AND(ISNUMBER($B$3),ISNUMBER($B$4)),IF(29&lt;=DAY(EOMONTH(DATE($B$4,$B$3,1),0)),DATE($B$4,$B$3,29),""),"")</f>
        <v/>
      </c>
      <c r="AF6" s="7">
        <f>IF(AND(ISNUMBER($B$3),ISNUMBER($B$4)),IF(30&lt;=DAY(EOMONTH(DATE($B$4,$B$3,1),0)),DATE($B$4,$B$3,30),""),"")</f>
        <v/>
      </c>
      <c r="AG6" s="7">
        <f>IF(AND(ISNUMBER($B$3),ISNUMBER($B$4)),IF(31&lt;=DAY(EOMONTH(DATE($B$4,$B$3,1),0)),DATE($B$4,$B$3,31),""),"")</f>
        <v/>
      </c>
      <c r="AH6" s="6" t="inlineStr">
        <is>
          <t>Std. Plan</t>
        </is>
      </c>
      <c r="AI6" s="6" t="inlineStr">
        <is>
          <t>Soll</t>
        </is>
      </c>
      <c r="AJ6" s="6" t="inlineStr">
        <is>
          <t>Diff.</t>
        </is>
      </c>
    </row>
    <row r="7">
      <c r="A7" s="6" t="n"/>
      <c r="B7" s="6" t="n"/>
      <c r="C7" s="8">
        <f>IF(AND(ISNUMBER($B$3),ISNUMBER($B$4)),IF(1&lt;=DAY(EOMONTH(DATE($B$4,$B$3,1),0)),DATE($B$4,$B$3,1),""),"")</f>
        <v/>
      </c>
      <c r="D7" s="8">
        <f>IF(AND(ISNUMBER($B$3),ISNUMBER($B$4)),IF(2&lt;=DAY(EOMONTH(DATE($B$4,$B$3,1),0)),DATE($B$4,$B$3,2),""),"")</f>
        <v/>
      </c>
      <c r="E7" s="8">
        <f>IF(AND(ISNUMBER($B$3),ISNUMBER($B$4)),IF(3&lt;=DAY(EOMONTH(DATE($B$4,$B$3,1),0)),DATE($B$4,$B$3,3),""),"")</f>
        <v/>
      </c>
      <c r="F7" s="8">
        <f>IF(AND(ISNUMBER($B$3),ISNUMBER($B$4)),IF(4&lt;=DAY(EOMONTH(DATE($B$4,$B$3,1),0)),DATE($B$4,$B$3,4),""),"")</f>
        <v/>
      </c>
      <c r="G7" s="8">
        <f>IF(AND(ISNUMBER($B$3),ISNUMBER($B$4)),IF(5&lt;=DAY(EOMONTH(DATE($B$4,$B$3,1),0)),DATE($B$4,$B$3,5),""),"")</f>
        <v/>
      </c>
      <c r="H7" s="8">
        <f>IF(AND(ISNUMBER($B$3),ISNUMBER($B$4)),IF(6&lt;=DAY(EOMONTH(DATE($B$4,$B$3,1),0)),DATE($B$4,$B$3,6),""),"")</f>
        <v/>
      </c>
      <c r="I7" s="8">
        <f>IF(AND(ISNUMBER($B$3),ISNUMBER($B$4)),IF(7&lt;=DAY(EOMONTH(DATE($B$4,$B$3,1),0)),DATE($B$4,$B$3,7),""),"")</f>
        <v/>
      </c>
      <c r="J7" s="8">
        <f>IF(AND(ISNUMBER($B$3),ISNUMBER($B$4)),IF(8&lt;=DAY(EOMONTH(DATE($B$4,$B$3,1),0)),DATE($B$4,$B$3,8),""),"")</f>
        <v/>
      </c>
      <c r="K7" s="8">
        <f>IF(AND(ISNUMBER($B$3),ISNUMBER($B$4)),IF(9&lt;=DAY(EOMONTH(DATE($B$4,$B$3,1),0)),DATE($B$4,$B$3,9),""),"")</f>
        <v/>
      </c>
      <c r="L7" s="8">
        <f>IF(AND(ISNUMBER($B$3),ISNUMBER($B$4)),IF(10&lt;=DAY(EOMONTH(DATE($B$4,$B$3,1),0)),DATE($B$4,$B$3,10),""),"")</f>
        <v/>
      </c>
      <c r="M7" s="8">
        <f>IF(AND(ISNUMBER($B$3),ISNUMBER($B$4)),IF(11&lt;=DAY(EOMONTH(DATE($B$4,$B$3,1),0)),DATE($B$4,$B$3,11),""),"")</f>
        <v/>
      </c>
      <c r="N7" s="8">
        <f>IF(AND(ISNUMBER($B$3),ISNUMBER($B$4)),IF(12&lt;=DAY(EOMONTH(DATE($B$4,$B$3,1),0)),DATE($B$4,$B$3,12),""),"")</f>
        <v/>
      </c>
      <c r="O7" s="8">
        <f>IF(AND(ISNUMBER($B$3),ISNUMBER($B$4)),IF(13&lt;=DAY(EOMONTH(DATE($B$4,$B$3,1),0)),DATE($B$4,$B$3,13),""),"")</f>
        <v/>
      </c>
      <c r="P7" s="8">
        <f>IF(AND(ISNUMBER($B$3),ISNUMBER($B$4)),IF(14&lt;=DAY(EOMONTH(DATE($B$4,$B$3,1),0)),DATE($B$4,$B$3,14),""),"")</f>
        <v/>
      </c>
      <c r="Q7" s="8">
        <f>IF(AND(ISNUMBER($B$3),ISNUMBER($B$4)),IF(15&lt;=DAY(EOMONTH(DATE($B$4,$B$3,1),0)),DATE($B$4,$B$3,15),""),"")</f>
        <v/>
      </c>
      <c r="R7" s="8">
        <f>IF(AND(ISNUMBER($B$3),ISNUMBER($B$4)),IF(16&lt;=DAY(EOMONTH(DATE($B$4,$B$3,1),0)),DATE($B$4,$B$3,16),""),"")</f>
        <v/>
      </c>
      <c r="S7" s="8">
        <f>IF(AND(ISNUMBER($B$3),ISNUMBER($B$4)),IF(17&lt;=DAY(EOMONTH(DATE($B$4,$B$3,1),0)),DATE($B$4,$B$3,17),""),"")</f>
        <v/>
      </c>
      <c r="T7" s="8">
        <f>IF(AND(ISNUMBER($B$3),ISNUMBER($B$4)),IF(18&lt;=DAY(EOMONTH(DATE($B$4,$B$3,1),0)),DATE($B$4,$B$3,18),""),"")</f>
        <v/>
      </c>
      <c r="U7" s="8">
        <f>IF(AND(ISNUMBER($B$3),ISNUMBER($B$4)),IF(19&lt;=DAY(EOMONTH(DATE($B$4,$B$3,1),0)),DATE($B$4,$B$3,19),""),"")</f>
        <v/>
      </c>
      <c r="V7" s="8">
        <f>IF(AND(ISNUMBER($B$3),ISNUMBER($B$4)),IF(20&lt;=DAY(EOMONTH(DATE($B$4,$B$3,1),0)),DATE($B$4,$B$3,20),""),"")</f>
        <v/>
      </c>
      <c r="W7" s="8">
        <f>IF(AND(ISNUMBER($B$3),ISNUMBER($B$4)),IF(21&lt;=DAY(EOMONTH(DATE($B$4,$B$3,1),0)),DATE($B$4,$B$3,21),""),"")</f>
        <v/>
      </c>
      <c r="X7" s="8">
        <f>IF(AND(ISNUMBER($B$3),ISNUMBER($B$4)),IF(22&lt;=DAY(EOMONTH(DATE($B$4,$B$3,1),0)),DATE($B$4,$B$3,22),""),"")</f>
        <v/>
      </c>
      <c r="Y7" s="8">
        <f>IF(AND(ISNUMBER($B$3),ISNUMBER($B$4)),IF(23&lt;=DAY(EOMONTH(DATE($B$4,$B$3,1),0)),DATE($B$4,$B$3,23),""),"")</f>
        <v/>
      </c>
      <c r="Z7" s="8">
        <f>IF(AND(ISNUMBER($B$3),ISNUMBER($B$4)),IF(24&lt;=DAY(EOMONTH(DATE($B$4,$B$3,1),0)),DATE($B$4,$B$3,24),""),"")</f>
        <v/>
      </c>
      <c r="AA7" s="8">
        <f>IF(AND(ISNUMBER($B$3),ISNUMBER($B$4)),IF(25&lt;=DAY(EOMONTH(DATE($B$4,$B$3,1),0)),DATE($B$4,$B$3,25),""),"")</f>
        <v/>
      </c>
      <c r="AB7" s="8">
        <f>IF(AND(ISNUMBER($B$3),ISNUMBER($B$4)),IF(26&lt;=DAY(EOMONTH(DATE($B$4,$B$3,1),0)),DATE($B$4,$B$3,26),""),"")</f>
        <v/>
      </c>
      <c r="AC7" s="8">
        <f>IF(AND(ISNUMBER($B$3),ISNUMBER($B$4)),IF(27&lt;=DAY(EOMONTH(DATE($B$4,$B$3,1),0)),DATE($B$4,$B$3,27),""),"")</f>
        <v/>
      </c>
      <c r="AD7" s="8">
        <f>IF(AND(ISNUMBER($B$3),ISNUMBER($B$4)),IF(28&lt;=DAY(EOMONTH(DATE($B$4,$B$3,1),0)),DATE($B$4,$B$3,28),""),"")</f>
        <v/>
      </c>
      <c r="AE7" s="8">
        <f>IF(AND(ISNUMBER($B$3),ISNUMBER($B$4)),IF(29&lt;=DAY(EOMONTH(DATE($B$4,$B$3,1),0)),DATE($B$4,$B$3,29),""),"")</f>
        <v/>
      </c>
      <c r="AF7" s="8">
        <f>IF(AND(ISNUMBER($B$3),ISNUMBER($B$4)),IF(30&lt;=DAY(EOMONTH(DATE($B$4,$B$3,1),0)),DATE($B$4,$B$3,30),""),"")</f>
        <v/>
      </c>
      <c r="AG7" s="8">
        <f>IF(AND(ISNUMBER($B$3),ISNUMBER($B$4)),IF(31&lt;=DAY(EOMONTH(DATE($B$4,$B$3,1),0)),DATE($B$4,$B$3,31),""),"")</f>
        <v/>
      </c>
      <c r="AH7" s="6" t="n"/>
      <c r="AI7" s="6" t="n"/>
      <c r="AJ7" s="6" t="n"/>
    </row>
    <row r="8">
      <c r="A8" s="9" t="n"/>
      <c r="B8" s="10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  <c r="R8" s="11" t="n"/>
      <c r="S8" s="11" t="n"/>
      <c r="T8" s="11" t="n"/>
      <c r="U8" s="11" t="n"/>
      <c r="V8" s="11" t="n"/>
      <c r="W8" s="11" t="n"/>
      <c r="X8" s="11" t="n"/>
      <c r="Y8" s="11" t="n"/>
      <c r="Z8" s="11" t="n"/>
      <c r="AA8" s="11" t="n"/>
      <c r="AB8" s="11" t="n"/>
      <c r="AC8" s="11" t="n"/>
      <c r="AD8" s="11" t="n"/>
      <c r="AE8" s="11" t="n"/>
      <c r="AF8" s="11" t="n"/>
      <c r="AG8" s="11" t="n"/>
      <c r="AH8" s="12">
        <f>IF(AND(A8="",COUNTA(C8:AG8)=0),"",SUMPRODUCT(COUNTIF(C8:AG8,Schichten!$A$4:$A$12)*Schichten!$F$4:$F$12))</f>
        <v/>
      </c>
      <c r="AI8" s="12">
        <f>IF(AND(ISNUMBER(B8),ISNUMBER($B$3),ISNUMBER($B$4)),ROUND(B8/5*NETWORKDAYS(DATE($B$4,$B$3,1),EOMONTH(DATE($B$4,$B$3,1),0)),2),"")</f>
        <v/>
      </c>
      <c r="AJ8" s="13">
        <f>IF(ISNUMBER(AI8),AH8-AI8,"")</f>
        <v/>
      </c>
    </row>
    <row r="9">
      <c r="A9" s="9" t="n"/>
      <c r="B9" s="10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1" t="n"/>
      <c r="AH9" s="12">
        <f>IF(AND(A9="",COUNTA(C9:AG9)=0),"",SUMPRODUCT(COUNTIF(C9:AG9,Schichten!$A$4:$A$12)*Schichten!$F$4:$F$12))</f>
        <v/>
      </c>
      <c r="AI9" s="12">
        <f>IF(AND(ISNUMBER(B9),ISNUMBER($B$3),ISNUMBER($B$4)),ROUND(B9/5*NETWORKDAYS(DATE($B$4,$B$3,1),EOMONTH(DATE($B$4,$B$3,1),0)),2),"")</f>
        <v/>
      </c>
      <c r="AJ9" s="13">
        <f>IF(ISNUMBER(AI9),AH9-AI9,"")</f>
        <v/>
      </c>
    </row>
    <row r="10">
      <c r="A10" s="9" t="n"/>
      <c r="B10" s="10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  <c r="W10" s="11" t="n"/>
      <c r="X10" s="11" t="n"/>
      <c r="Y10" s="11" t="n"/>
      <c r="Z10" s="11" t="n"/>
      <c r="AA10" s="11" t="n"/>
      <c r="AB10" s="11" t="n"/>
      <c r="AC10" s="11" t="n"/>
      <c r="AD10" s="11" t="n"/>
      <c r="AE10" s="11" t="n"/>
      <c r="AF10" s="11" t="n"/>
      <c r="AG10" s="11" t="n"/>
      <c r="AH10" s="12">
        <f>IF(AND(A10="",COUNTA(C10:AG10)=0),"",SUMPRODUCT(COUNTIF(C10:AG10,Schichten!$A$4:$A$12)*Schichten!$F$4:$F$12))</f>
        <v/>
      </c>
      <c r="AI10" s="12">
        <f>IF(AND(ISNUMBER(B10),ISNUMBER($B$3),ISNUMBER($B$4)),ROUND(B10/5*NETWORKDAYS(DATE($B$4,$B$3,1),EOMONTH(DATE($B$4,$B$3,1),0)),2),"")</f>
        <v/>
      </c>
      <c r="AJ10" s="13">
        <f>IF(ISNUMBER(AI10),AH10-AI10,"")</f>
        <v/>
      </c>
    </row>
    <row r="11">
      <c r="A11" s="9" t="n"/>
      <c r="B11" s="10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2">
        <f>IF(AND(A11="",COUNTA(C11:AG11)=0),"",SUMPRODUCT(COUNTIF(C11:AG11,Schichten!$A$4:$A$12)*Schichten!$F$4:$F$12))</f>
        <v/>
      </c>
      <c r="AI11" s="12">
        <f>IF(AND(ISNUMBER(B11),ISNUMBER($B$3),ISNUMBER($B$4)),ROUND(B11/5*NETWORKDAYS(DATE($B$4,$B$3,1),EOMONTH(DATE($B$4,$B$3,1),0)),2),"")</f>
        <v/>
      </c>
      <c r="AJ11" s="13">
        <f>IF(ISNUMBER(AI11),AH11-AI11,"")</f>
        <v/>
      </c>
    </row>
    <row r="12">
      <c r="A12" s="9" t="n"/>
      <c r="B12" s="10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  <c r="AB12" s="11" t="n"/>
      <c r="AC12" s="11" t="n"/>
      <c r="AD12" s="11" t="n"/>
      <c r="AE12" s="11" t="n"/>
      <c r="AF12" s="11" t="n"/>
      <c r="AG12" s="11" t="n"/>
      <c r="AH12" s="12">
        <f>IF(AND(A12="",COUNTA(C12:AG12)=0),"",SUMPRODUCT(COUNTIF(C12:AG12,Schichten!$A$4:$A$12)*Schichten!$F$4:$F$12))</f>
        <v/>
      </c>
      <c r="AI12" s="12">
        <f>IF(AND(ISNUMBER(B12),ISNUMBER($B$3),ISNUMBER($B$4)),ROUND(B12/5*NETWORKDAYS(DATE($B$4,$B$3,1),EOMONTH(DATE($B$4,$B$3,1),0)),2),"")</f>
        <v/>
      </c>
      <c r="AJ12" s="13">
        <f>IF(ISNUMBER(AI12),AH12-AI12,"")</f>
        <v/>
      </c>
    </row>
    <row r="13">
      <c r="A13" s="9" t="n"/>
      <c r="B13" s="10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11" t="n"/>
      <c r="W13" s="11" t="n"/>
      <c r="X13" s="11" t="n"/>
      <c r="Y13" s="11" t="n"/>
      <c r="Z13" s="11" t="n"/>
      <c r="AA13" s="11" t="n"/>
      <c r="AB13" s="11" t="n"/>
      <c r="AC13" s="11" t="n"/>
      <c r="AD13" s="11" t="n"/>
      <c r="AE13" s="11" t="n"/>
      <c r="AF13" s="11" t="n"/>
      <c r="AG13" s="11" t="n"/>
      <c r="AH13" s="12">
        <f>IF(AND(A13="",COUNTA(C13:AG13)=0),"",SUMPRODUCT(COUNTIF(C13:AG13,Schichten!$A$4:$A$12)*Schichten!$F$4:$F$12))</f>
        <v/>
      </c>
      <c r="AI13" s="12">
        <f>IF(AND(ISNUMBER(B13),ISNUMBER($B$3),ISNUMBER($B$4)),ROUND(B13/5*NETWORKDAYS(DATE($B$4,$B$3,1),EOMONTH(DATE($B$4,$B$3,1),0)),2),"")</f>
        <v/>
      </c>
      <c r="AJ13" s="13">
        <f>IF(ISNUMBER(AI13),AH13-AI13,"")</f>
        <v/>
      </c>
    </row>
    <row r="14">
      <c r="A14" s="9" t="n"/>
      <c r="B14" s="10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  <c r="W14" s="11" t="n"/>
      <c r="X14" s="11" t="n"/>
      <c r="Y14" s="11" t="n"/>
      <c r="Z14" s="11" t="n"/>
      <c r="AA14" s="11" t="n"/>
      <c r="AB14" s="11" t="n"/>
      <c r="AC14" s="11" t="n"/>
      <c r="AD14" s="11" t="n"/>
      <c r="AE14" s="11" t="n"/>
      <c r="AF14" s="11" t="n"/>
      <c r="AG14" s="11" t="n"/>
      <c r="AH14" s="12">
        <f>IF(AND(A14="",COUNTA(C14:AG14)=0),"",SUMPRODUCT(COUNTIF(C14:AG14,Schichten!$A$4:$A$12)*Schichten!$F$4:$F$12))</f>
        <v/>
      </c>
      <c r="AI14" s="12">
        <f>IF(AND(ISNUMBER(B14),ISNUMBER($B$3),ISNUMBER($B$4)),ROUND(B14/5*NETWORKDAYS(DATE($B$4,$B$3,1),EOMONTH(DATE($B$4,$B$3,1),0)),2),"")</f>
        <v/>
      </c>
      <c r="AJ14" s="13">
        <f>IF(ISNUMBER(AI14),AH14-AI14,"")</f>
        <v/>
      </c>
    </row>
    <row r="15">
      <c r="A15" s="9" t="n"/>
      <c r="B15" s="10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  <c r="AD15" s="11" t="n"/>
      <c r="AE15" s="11" t="n"/>
      <c r="AF15" s="11" t="n"/>
      <c r="AG15" s="11" t="n"/>
      <c r="AH15" s="12">
        <f>IF(AND(A15="",COUNTA(C15:AG15)=0),"",SUMPRODUCT(COUNTIF(C15:AG15,Schichten!$A$4:$A$12)*Schichten!$F$4:$F$12))</f>
        <v/>
      </c>
      <c r="AI15" s="12">
        <f>IF(AND(ISNUMBER(B15),ISNUMBER($B$3),ISNUMBER($B$4)),ROUND(B15/5*NETWORKDAYS(DATE($B$4,$B$3,1),EOMONTH(DATE($B$4,$B$3,1),0)),2),"")</f>
        <v/>
      </c>
      <c r="AJ15" s="13">
        <f>IF(ISNUMBER(AI15),AH15-AI15,"")</f>
        <v/>
      </c>
    </row>
    <row r="16">
      <c r="A16" s="9" t="n"/>
      <c r="B16" s="10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  <c r="AB16" s="11" t="n"/>
      <c r="AC16" s="11" t="n"/>
      <c r="AD16" s="11" t="n"/>
      <c r="AE16" s="11" t="n"/>
      <c r="AF16" s="11" t="n"/>
      <c r="AG16" s="11" t="n"/>
      <c r="AH16" s="12">
        <f>IF(AND(A16="",COUNTA(C16:AG16)=0),"",SUMPRODUCT(COUNTIF(C16:AG16,Schichten!$A$4:$A$12)*Schichten!$F$4:$F$12))</f>
        <v/>
      </c>
      <c r="AI16" s="12">
        <f>IF(AND(ISNUMBER(B16),ISNUMBER($B$3),ISNUMBER($B$4)),ROUND(B16/5*NETWORKDAYS(DATE($B$4,$B$3,1),EOMONTH(DATE($B$4,$B$3,1),0)),2),"")</f>
        <v/>
      </c>
      <c r="AJ16" s="13">
        <f>IF(ISNUMBER(AI16),AH16-AI16,"")</f>
        <v/>
      </c>
    </row>
    <row r="17">
      <c r="A17" s="9" t="n"/>
      <c r="B17" s="10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1" t="n"/>
      <c r="AH17" s="12">
        <f>IF(AND(A17="",COUNTA(C17:AG17)=0),"",SUMPRODUCT(COUNTIF(C17:AG17,Schichten!$A$4:$A$12)*Schichten!$F$4:$F$12))</f>
        <v/>
      </c>
      <c r="AI17" s="12">
        <f>IF(AND(ISNUMBER(B17),ISNUMBER($B$3),ISNUMBER($B$4)),ROUND(B17/5*NETWORKDAYS(DATE($B$4,$B$3,1),EOMONTH(DATE($B$4,$B$3,1),0)),2),"")</f>
        <v/>
      </c>
      <c r="AJ17" s="13">
        <f>IF(ISNUMBER(AI17),AH17-AI17,"")</f>
        <v/>
      </c>
    </row>
    <row r="18">
      <c r="A18" s="9" t="n"/>
      <c r="B18" s="10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  <c r="V18" s="11" t="n"/>
      <c r="W18" s="11" t="n"/>
      <c r="X18" s="11" t="n"/>
      <c r="Y18" s="11" t="n"/>
      <c r="Z18" s="11" t="n"/>
      <c r="AA18" s="11" t="n"/>
      <c r="AB18" s="11" t="n"/>
      <c r="AC18" s="11" t="n"/>
      <c r="AD18" s="11" t="n"/>
      <c r="AE18" s="11" t="n"/>
      <c r="AF18" s="11" t="n"/>
      <c r="AG18" s="11" t="n"/>
      <c r="AH18" s="12">
        <f>IF(AND(A18="",COUNTA(C18:AG18)=0),"",SUMPRODUCT(COUNTIF(C18:AG18,Schichten!$A$4:$A$12)*Schichten!$F$4:$F$12))</f>
        <v/>
      </c>
      <c r="AI18" s="12">
        <f>IF(AND(ISNUMBER(B18),ISNUMBER($B$3),ISNUMBER($B$4)),ROUND(B18/5*NETWORKDAYS(DATE($B$4,$B$3,1),EOMONTH(DATE($B$4,$B$3,1),0)),2),"")</f>
        <v/>
      </c>
      <c r="AJ18" s="13">
        <f>IF(ISNUMBER(AI18),AH18-AI18,"")</f>
        <v/>
      </c>
    </row>
    <row r="19">
      <c r="A19" s="9" t="n"/>
      <c r="B19" s="10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  <c r="AB19" s="11" t="n"/>
      <c r="AC19" s="11" t="n"/>
      <c r="AD19" s="11" t="n"/>
      <c r="AE19" s="11" t="n"/>
      <c r="AF19" s="11" t="n"/>
      <c r="AG19" s="11" t="n"/>
      <c r="AH19" s="12">
        <f>IF(AND(A19="",COUNTA(C19:AG19)=0),"",SUMPRODUCT(COUNTIF(C19:AG19,Schichten!$A$4:$A$12)*Schichten!$F$4:$F$12))</f>
        <v/>
      </c>
      <c r="AI19" s="12">
        <f>IF(AND(ISNUMBER(B19),ISNUMBER($B$3),ISNUMBER($B$4)),ROUND(B19/5*NETWORKDAYS(DATE($B$4,$B$3,1),EOMONTH(DATE($B$4,$B$3,1),0)),2),"")</f>
        <v/>
      </c>
      <c r="AJ19" s="13">
        <f>IF(ISNUMBER(AI19),AH19-AI19,"")</f>
        <v/>
      </c>
    </row>
    <row r="20">
      <c r="A20" s="9" t="n"/>
      <c r="B20" s="10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  <c r="T20" s="11" t="n"/>
      <c r="U20" s="11" t="n"/>
      <c r="V20" s="11" t="n"/>
      <c r="W20" s="11" t="n"/>
      <c r="X20" s="11" t="n"/>
      <c r="Y20" s="11" t="n"/>
      <c r="Z20" s="11" t="n"/>
      <c r="AA20" s="11" t="n"/>
      <c r="AB20" s="11" t="n"/>
      <c r="AC20" s="11" t="n"/>
      <c r="AD20" s="11" t="n"/>
      <c r="AE20" s="11" t="n"/>
      <c r="AF20" s="11" t="n"/>
      <c r="AG20" s="11" t="n"/>
      <c r="AH20" s="12">
        <f>IF(AND(A20="",COUNTA(C20:AG20)=0),"",SUMPRODUCT(COUNTIF(C20:AG20,Schichten!$A$4:$A$12)*Schichten!$F$4:$F$12))</f>
        <v/>
      </c>
      <c r="AI20" s="12">
        <f>IF(AND(ISNUMBER(B20),ISNUMBER($B$3),ISNUMBER($B$4)),ROUND(B20/5*NETWORKDAYS(DATE($B$4,$B$3,1),EOMONTH(DATE($B$4,$B$3,1),0)),2),"")</f>
        <v/>
      </c>
      <c r="AJ20" s="13">
        <f>IF(ISNUMBER(AI20),AH20-AI20,"")</f>
        <v/>
      </c>
    </row>
    <row r="21">
      <c r="A21" s="9" t="n"/>
      <c r="B21" s="10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1" t="n"/>
      <c r="O21" s="11" t="n"/>
      <c r="P21" s="11" t="n"/>
      <c r="Q21" s="11" t="n"/>
      <c r="R21" s="11" t="n"/>
      <c r="S21" s="11" t="n"/>
      <c r="T21" s="11" t="n"/>
      <c r="U21" s="11" t="n"/>
      <c r="V21" s="11" t="n"/>
      <c r="W21" s="11" t="n"/>
      <c r="X21" s="11" t="n"/>
      <c r="Y21" s="11" t="n"/>
      <c r="Z21" s="11" t="n"/>
      <c r="AA21" s="11" t="n"/>
      <c r="AB21" s="11" t="n"/>
      <c r="AC21" s="11" t="n"/>
      <c r="AD21" s="11" t="n"/>
      <c r="AE21" s="11" t="n"/>
      <c r="AF21" s="11" t="n"/>
      <c r="AG21" s="11" t="n"/>
      <c r="AH21" s="12">
        <f>IF(AND(A21="",COUNTA(C21:AG21)=0),"",SUMPRODUCT(COUNTIF(C21:AG21,Schichten!$A$4:$A$12)*Schichten!$F$4:$F$12))</f>
        <v/>
      </c>
      <c r="AI21" s="12">
        <f>IF(AND(ISNUMBER(B21),ISNUMBER($B$3),ISNUMBER($B$4)),ROUND(B21/5*NETWORKDAYS(DATE($B$4,$B$3,1),EOMONTH(DATE($B$4,$B$3,1),0)),2),"")</f>
        <v/>
      </c>
      <c r="AJ21" s="13">
        <f>IF(ISNUMBER(AI21),AH21-AI21,"")</f>
        <v/>
      </c>
    </row>
    <row r="22">
      <c r="A22" s="9" t="n"/>
      <c r="B22" s="10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1" t="n"/>
      <c r="O22" s="11" t="n"/>
      <c r="P22" s="11" t="n"/>
      <c r="Q22" s="11" t="n"/>
      <c r="R22" s="11" t="n"/>
      <c r="S22" s="11" t="n"/>
      <c r="T22" s="11" t="n"/>
      <c r="U22" s="11" t="n"/>
      <c r="V22" s="11" t="n"/>
      <c r="W22" s="11" t="n"/>
      <c r="X22" s="11" t="n"/>
      <c r="Y22" s="11" t="n"/>
      <c r="Z22" s="11" t="n"/>
      <c r="AA22" s="11" t="n"/>
      <c r="AB22" s="11" t="n"/>
      <c r="AC22" s="11" t="n"/>
      <c r="AD22" s="11" t="n"/>
      <c r="AE22" s="11" t="n"/>
      <c r="AF22" s="11" t="n"/>
      <c r="AG22" s="11" t="n"/>
      <c r="AH22" s="12">
        <f>IF(AND(A22="",COUNTA(C22:AG22)=0),"",SUMPRODUCT(COUNTIF(C22:AG22,Schichten!$A$4:$A$12)*Schichten!$F$4:$F$12))</f>
        <v/>
      </c>
      <c r="AI22" s="12">
        <f>IF(AND(ISNUMBER(B22),ISNUMBER($B$3),ISNUMBER($B$4)),ROUND(B22/5*NETWORKDAYS(DATE($B$4,$B$3,1),EOMONTH(DATE($B$4,$B$3,1),0)),2),"")</f>
        <v/>
      </c>
      <c r="AJ22" s="13">
        <f>IF(ISNUMBER(AI22),AH22-AI22,"")</f>
        <v/>
      </c>
    </row>
    <row r="23">
      <c r="A23" s="3" t="inlineStr">
        <is>
          <t>Besetzung</t>
        </is>
      </c>
    </row>
    <row r="24">
      <c r="A24" s="14">
        <f>IF(Schichten!A4="","",Schichten!B4&amp;" ("&amp;Schichten!A4&amp;")")</f>
        <v/>
      </c>
      <c r="C24" s="15">
        <f>IF(OR(Schichten!$A$4="",C$7=""),"",COUNTIF(C$8:C$22,Schichten!$A$4))</f>
        <v/>
      </c>
      <c r="D24" s="15">
        <f>IF(OR(Schichten!$A$4="",D$7=""),"",COUNTIF(D$8:D$22,Schichten!$A$4))</f>
        <v/>
      </c>
      <c r="E24" s="15">
        <f>IF(OR(Schichten!$A$4="",E$7=""),"",COUNTIF(E$8:E$22,Schichten!$A$4))</f>
        <v/>
      </c>
      <c r="F24" s="15">
        <f>IF(OR(Schichten!$A$4="",F$7=""),"",COUNTIF(F$8:F$22,Schichten!$A$4))</f>
        <v/>
      </c>
      <c r="G24" s="15">
        <f>IF(OR(Schichten!$A$4="",G$7=""),"",COUNTIF(G$8:G$22,Schichten!$A$4))</f>
        <v/>
      </c>
      <c r="H24" s="15">
        <f>IF(OR(Schichten!$A$4="",H$7=""),"",COUNTIF(H$8:H$22,Schichten!$A$4))</f>
        <v/>
      </c>
      <c r="I24" s="15">
        <f>IF(OR(Schichten!$A$4="",I$7=""),"",COUNTIF(I$8:I$22,Schichten!$A$4))</f>
        <v/>
      </c>
      <c r="J24" s="15">
        <f>IF(OR(Schichten!$A$4="",J$7=""),"",COUNTIF(J$8:J$22,Schichten!$A$4))</f>
        <v/>
      </c>
      <c r="K24" s="15">
        <f>IF(OR(Schichten!$A$4="",K$7=""),"",COUNTIF(K$8:K$22,Schichten!$A$4))</f>
        <v/>
      </c>
      <c r="L24" s="15">
        <f>IF(OR(Schichten!$A$4="",L$7=""),"",COUNTIF(L$8:L$22,Schichten!$A$4))</f>
        <v/>
      </c>
      <c r="M24" s="15">
        <f>IF(OR(Schichten!$A$4="",M$7=""),"",COUNTIF(M$8:M$22,Schichten!$A$4))</f>
        <v/>
      </c>
      <c r="N24" s="15">
        <f>IF(OR(Schichten!$A$4="",N$7=""),"",COUNTIF(N$8:N$22,Schichten!$A$4))</f>
        <v/>
      </c>
      <c r="O24" s="15">
        <f>IF(OR(Schichten!$A$4="",O$7=""),"",COUNTIF(O$8:O$22,Schichten!$A$4))</f>
        <v/>
      </c>
      <c r="P24" s="15">
        <f>IF(OR(Schichten!$A$4="",P$7=""),"",COUNTIF(P$8:P$22,Schichten!$A$4))</f>
        <v/>
      </c>
      <c r="Q24" s="15">
        <f>IF(OR(Schichten!$A$4="",Q$7=""),"",COUNTIF(Q$8:Q$22,Schichten!$A$4))</f>
        <v/>
      </c>
      <c r="R24" s="15">
        <f>IF(OR(Schichten!$A$4="",R$7=""),"",COUNTIF(R$8:R$22,Schichten!$A$4))</f>
        <v/>
      </c>
      <c r="S24" s="15">
        <f>IF(OR(Schichten!$A$4="",S$7=""),"",COUNTIF(S$8:S$22,Schichten!$A$4))</f>
        <v/>
      </c>
      <c r="T24" s="15">
        <f>IF(OR(Schichten!$A$4="",T$7=""),"",COUNTIF(T$8:T$22,Schichten!$A$4))</f>
        <v/>
      </c>
      <c r="U24" s="15">
        <f>IF(OR(Schichten!$A$4="",U$7=""),"",COUNTIF(U$8:U$22,Schichten!$A$4))</f>
        <v/>
      </c>
      <c r="V24" s="15">
        <f>IF(OR(Schichten!$A$4="",V$7=""),"",COUNTIF(V$8:V$22,Schichten!$A$4))</f>
        <v/>
      </c>
      <c r="W24" s="15">
        <f>IF(OR(Schichten!$A$4="",W$7=""),"",COUNTIF(W$8:W$22,Schichten!$A$4))</f>
        <v/>
      </c>
      <c r="X24" s="15">
        <f>IF(OR(Schichten!$A$4="",X$7=""),"",COUNTIF(X$8:X$22,Schichten!$A$4))</f>
        <v/>
      </c>
      <c r="Y24" s="15">
        <f>IF(OR(Schichten!$A$4="",Y$7=""),"",COUNTIF(Y$8:Y$22,Schichten!$A$4))</f>
        <v/>
      </c>
      <c r="Z24" s="15">
        <f>IF(OR(Schichten!$A$4="",Z$7=""),"",COUNTIF(Z$8:Z$22,Schichten!$A$4))</f>
        <v/>
      </c>
      <c r="AA24" s="15">
        <f>IF(OR(Schichten!$A$4="",AA$7=""),"",COUNTIF(AA$8:AA$22,Schichten!$A$4))</f>
        <v/>
      </c>
      <c r="AB24" s="15">
        <f>IF(OR(Schichten!$A$4="",AB$7=""),"",COUNTIF(AB$8:AB$22,Schichten!$A$4))</f>
        <v/>
      </c>
      <c r="AC24" s="15">
        <f>IF(OR(Schichten!$A$4="",AC$7=""),"",COUNTIF(AC$8:AC$22,Schichten!$A$4))</f>
        <v/>
      </c>
      <c r="AD24" s="15">
        <f>IF(OR(Schichten!$A$4="",AD$7=""),"",COUNTIF(AD$8:AD$22,Schichten!$A$4))</f>
        <v/>
      </c>
      <c r="AE24" s="15">
        <f>IF(OR(Schichten!$A$4="",AE$7=""),"",COUNTIF(AE$8:AE$22,Schichten!$A$4))</f>
        <v/>
      </c>
      <c r="AF24" s="15">
        <f>IF(OR(Schichten!$A$4="",AF$7=""),"",COUNTIF(AF$8:AF$22,Schichten!$A$4))</f>
        <v/>
      </c>
      <c r="AG24" s="15">
        <f>IF(OR(Schichten!$A$4="",AG$7=""),"",COUNTIF(AG$8:AG$22,Schichten!$A$4))</f>
        <v/>
      </c>
    </row>
    <row r="25">
      <c r="A25" s="14">
        <f>IF(Schichten!A5="","",Schichten!B5&amp;" ("&amp;Schichten!A5&amp;")")</f>
        <v/>
      </c>
      <c r="C25" s="15">
        <f>IF(OR(Schichten!$A$5="",C$7=""),"",COUNTIF(C$8:C$22,Schichten!$A$5))</f>
        <v/>
      </c>
      <c r="D25" s="15">
        <f>IF(OR(Schichten!$A$5="",D$7=""),"",COUNTIF(D$8:D$22,Schichten!$A$5))</f>
        <v/>
      </c>
      <c r="E25" s="15">
        <f>IF(OR(Schichten!$A$5="",E$7=""),"",COUNTIF(E$8:E$22,Schichten!$A$5))</f>
        <v/>
      </c>
      <c r="F25" s="15">
        <f>IF(OR(Schichten!$A$5="",F$7=""),"",COUNTIF(F$8:F$22,Schichten!$A$5))</f>
        <v/>
      </c>
      <c r="G25" s="15">
        <f>IF(OR(Schichten!$A$5="",G$7=""),"",COUNTIF(G$8:G$22,Schichten!$A$5))</f>
        <v/>
      </c>
      <c r="H25" s="15">
        <f>IF(OR(Schichten!$A$5="",H$7=""),"",COUNTIF(H$8:H$22,Schichten!$A$5))</f>
        <v/>
      </c>
      <c r="I25" s="15">
        <f>IF(OR(Schichten!$A$5="",I$7=""),"",COUNTIF(I$8:I$22,Schichten!$A$5))</f>
        <v/>
      </c>
      <c r="J25" s="15">
        <f>IF(OR(Schichten!$A$5="",J$7=""),"",COUNTIF(J$8:J$22,Schichten!$A$5))</f>
        <v/>
      </c>
      <c r="K25" s="15">
        <f>IF(OR(Schichten!$A$5="",K$7=""),"",COUNTIF(K$8:K$22,Schichten!$A$5))</f>
        <v/>
      </c>
      <c r="L25" s="15">
        <f>IF(OR(Schichten!$A$5="",L$7=""),"",COUNTIF(L$8:L$22,Schichten!$A$5))</f>
        <v/>
      </c>
      <c r="M25" s="15">
        <f>IF(OR(Schichten!$A$5="",M$7=""),"",COUNTIF(M$8:M$22,Schichten!$A$5))</f>
        <v/>
      </c>
      <c r="N25" s="15">
        <f>IF(OR(Schichten!$A$5="",N$7=""),"",COUNTIF(N$8:N$22,Schichten!$A$5))</f>
        <v/>
      </c>
      <c r="O25" s="15">
        <f>IF(OR(Schichten!$A$5="",O$7=""),"",COUNTIF(O$8:O$22,Schichten!$A$5))</f>
        <v/>
      </c>
      <c r="P25" s="15">
        <f>IF(OR(Schichten!$A$5="",P$7=""),"",COUNTIF(P$8:P$22,Schichten!$A$5))</f>
        <v/>
      </c>
      <c r="Q25" s="15">
        <f>IF(OR(Schichten!$A$5="",Q$7=""),"",COUNTIF(Q$8:Q$22,Schichten!$A$5))</f>
        <v/>
      </c>
      <c r="R25" s="15">
        <f>IF(OR(Schichten!$A$5="",R$7=""),"",COUNTIF(R$8:R$22,Schichten!$A$5))</f>
        <v/>
      </c>
      <c r="S25" s="15">
        <f>IF(OR(Schichten!$A$5="",S$7=""),"",COUNTIF(S$8:S$22,Schichten!$A$5))</f>
        <v/>
      </c>
      <c r="T25" s="15">
        <f>IF(OR(Schichten!$A$5="",T$7=""),"",COUNTIF(T$8:T$22,Schichten!$A$5))</f>
        <v/>
      </c>
      <c r="U25" s="15">
        <f>IF(OR(Schichten!$A$5="",U$7=""),"",COUNTIF(U$8:U$22,Schichten!$A$5))</f>
        <v/>
      </c>
      <c r="V25" s="15">
        <f>IF(OR(Schichten!$A$5="",V$7=""),"",COUNTIF(V$8:V$22,Schichten!$A$5))</f>
        <v/>
      </c>
      <c r="W25" s="15">
        <f>IF(OR(Schichten!$A$5="",W$7=""),"",COUNTIF(W$8:W$22,Schichten!$A$5))</f>
        <v/>
      </c>
      <c r="X25" s="15">
        <f>IF(OR(Schichten!$A$5="",X$7=""),"",COUNTIF(X$8:X$22,Schichten!$A$5))</f>
        <v/>
      </c>
      <c r="Y25" s="15">
        <f>IF(OR(Schichten!$A$5="",Y$7=""),"",COUNTIF(Y$8:Y$22,Schichten!$A$5))</f>
        <v/>
      </c>
      <c r="Z25" s="15">
        <f>IF(OR(Schichten!$A$5="",Z$7=""),"",COUNTIF(Z$8:Z$22,Schichten!$A$5))</f>
        <v/>
      </c>
      <c r="AA25" s="15">
        <f>IF(OR(Schichten!$A$5="",AA$7=""),"",COUNTIF(AA$8:AA$22,Schichten!$A$5))</f>
        <v/>
      </c>
      <c r="AB25" s="15">
        <f>IF(OR(Schichten!$A$5="",AB$7=""),"",COUNTIF(AB$8:AB$22,Schichten!$A$5))</f>
        <v/>
      </c>
      <c r="AC25" s="15">
        <f>IF(OR(Schichten!$A$5="",AC$7=""),"",COUNTIF(AC$8:AC$22,Schichten!$A$5))</f>
        <v/>
      </c>
      <c r="AD25" s="15">
        <f>IF(OR(Schichten!$A$5="",AD$7=""),"",COUNTIF(AD$8:AD$22,Schichten!$A$5))</f>
        <v/>
      </c>
      <c r="AE25" s="15">
        <f>IF(OR(Schichten!$A$5="",AE$7=""),"",COUNTIF(AE$8:AE$22,Schichten!$A$5))</f>
        <v/>
      </c>
      <c r="AF25" s="15">
        <f>IF(OR(Schichten!$A$5="",AF$7=""),"",COUNTIF(AF$8:AF$22,Schichten!$A$5))</f>
        <v/>
      </c>
      <c r="AG25" s="15">
        <f>IF(OR(Schichten!$A$5="",AG$7=""),"",COUNTIF(AG$8:AG$22,Schichten!$A$5))</f>
        <v/>
      </c>
    </row>
    <row r="26">
      <c r="A26" s="14">
        <f>IF(Schichten!A6="","",Schichten!B6&amp;" ("&amp;Schichten!A6&amp;")")</f>
        <v/>
      </c>
      <c r="C26" s="15">
        <f>IF(OR(Schichten!$A$6="",C$7=""),"",COUNTIF(C$8:C$22,Schichten!$A$6))</f>
        <v/>
      </c>
      <c r="D26" s="15">
        <f>IF(OR(Schichten!$A$6="",D$7=""),"",COUNTIF(D$8:D$22,Schichten!$A$6))</f>
        <v/>
      </c>
      <c r="E26" s="15">
        <f>IF(OR(Schichten!$A$6="",E$7=""),"",COUNTIF(E$8:E$22,Schichten!$A$6))</f>
        <v/>
      </c>
      <c r="F26" s="15">
        <f>IF(OR(Schichten!$A$6="",F$7=""),"",COUNTIF(F$8:F$22,Schichten!$A$6))</f>
        <v/>
      </c>
      <c r="G26" s="15">
        <f>IF(OR(Schichten!$A$6="",G$7=""),"",COUNTIF(G$8:G$22,Schichten!$A$6))</f>
        <v/>
      </c>
      <c r="H26" s="15">
        <f>IF(OR(Schichten!$A$6="",H$7=""),"",COUNTIF(H$8:H$22,Schichten!$A$6))</f>
        <v/>
      </c>
      <c r="I26" s="15">
        <f>IF(OR(Schichten!$A$6="",I$7=""),"",COUNTIF(I$8:I$22,Schichten!$A$6))</f>
        <v/>
      </c>
      <c r="J26" s="15">
        <f>IF(OR(Schichten!$A$6="",J$7=""),"",COUNTIF(J$8:J$22,Schichten!$A$6))</f>
        <v/>
      </c>
      <c r="K26" s="15">
        <f>IF(OR(Schichten!$A$6="",K$7=""),"",COUNTIF(K$8:K$22,Schichten!$A$6))</f>
        <v/>
      </c>
      <c r="L26" s="15">
        <f>IF(OR(Schichten!$A$6="",L$7=""),"",COUNTIF(L$8:L$22,Schichten!$A$6))</f>
        <v/>
      </c>
      <c r="M26" s="15">
        <f>IF(OR(Schichten!$A$6="",M$7=""),"",COUNTIF(M$8:M$22,Schichten!$A$6))</f>
        <v/>
      </c>
      <c r="N26" s="15">
        <f>IF(OR(Schichten!$A$6="",N$7=""),"",COUNTIF(N$8:N$22,Schichten!$A$6))</f>
        <v/>
      </c>
      <c r="O26" s="15">
        <f>IF(OR(Schichten!$A$6="",O$7=""),"",COUNTIF(O$8:O$22,Schichten!$A$6))</f>
        <v/>
      </c>
      <c r="P26" s="15">
        <f>IF(OR(Schichten!$A$6="",P$7=""),"",COUNTIF(P$8:P$22,Schichten!$A$6))</f>
        <v/>
      </c>
      <c r="Q26" s="15">
        <f>IF(OR(Schichten!$A$6="",Q$7=""),"",COUNTIF(Q$8:Q$22,Schichten!$A$6))</f>
        <v/>
      </c>
      <c r="R26" s="15">
        <f>IF(OR(Schichten!$A$6="",R$7=""),"",COUNTIF(R$8:R$22,Schichten!$A$6))</f>
        <v/>
      </c>
      <c r="S26" s="15">
        <f>IF(OR(Schichten!$A$6="",S$7=""),"",COUNTIF(S$8:S$22,Schichten!$A$6))</f>
        <v/>
      </c>
      <c r="T26" s="15">
        <f>IF(OR(Schichten!$A$6="",T$7=""),"",COUNTIF(T$8:T$22,Schichten!$A$6))</f>
        <v/>
      </c>
      <c r="U26" s="15">
        <f>IF(OR(Schichten!$A$6="",U$7=""),"",COUNTIF(U$8:U$22,Schichten!$A$6))</f>
        <v/>
      </c>
      <c r="V26" s="15">
        <f>IF(OR(Schichten!$A$6="",V$7=""),"",COUNTIF(V$8:V$22,Schichten!$A$6))</f>
        <v/>
      </c>
      <c r="W26" s="15">
        <f>IF(OR(Schichten!$A$6="",W$7=""),"",COUNTIF(W$8:W$22,Schichten!$A$6))</f>
        <v/>
      </c>
      <c r="X26" s="15">
        <f>IF(OR(Schichten!$A$6="",X$7=""),"",COUNTIF(X$8:X$22,Schichten!$A$6))</f>
        <v/>
      </c>
      <c r="Y26" s="15">
        <f>IF(OR(Schichten!$A$6="",Y$7=""),"",COUNTIF(Y$8:Y$22,Schichten!$A$6))</f>
        <v/>
      </c>
      <c r="Z26" s="15">
        <f>IF(OR(Schichten!$A$6="",Z$7=""),"",COUNTIF(Z$8:Z$22,Schichten!$A$6))</f>
        <v/>
      </c>
      <c r="AA26" s="15">
        <f>IF(OR(Schichten!$A$6="",AA$7=""),"",COUNTIF(AA$8:AA$22,Schichten!$A$6))</f>
        <v/>
      </c>
      <c r="AB26" s="15">
        <f>IF(OR(Schichten!$A$6="",AB$7=""),"",COUNTIF(AB$8:AB$22,Schichten!$A$6))</f>
        <v/>
      </c>
      <c r="AC26" s="15">
        <f>IF(OR(Schichten!$A$6="",AC$7=""),"",COUNTIF(AC$8:AC$22,Schichten!$A$6))</f>
        <v/>
      </c>
      <c r="AD26" s="15">
        <f>IF(OR(Schichten!$A$6="",AD$7=""),"",COUNTIF(AD$8:AD$22,Schichten!$A$6))</f>
        <v/>
      </c>
      <c r="AE26" s="15">
        <f>IF(OR(Schichten!$A$6="",AE$7=""),"",COUNTIF(AE$8:AE$22,Schichten!$A$6))</f>
        <v/>
      </c>
      <c r="AF26" s="15">
        <f>IF(OR(Schichten!$A$6="",AF$7=""),"",COUNTIF(AF$8:AF$22,Schichten!$A$6))</f>
        <v/>
      </c>
      <c r="AG26" s="15">
        <f>IF(OR(Schichten!$A$6="",AG$7=""),"",COUNTIF(AG$8:AG$22,Schichten!$A$6))</f>
        <v/>
      </c>
    </row>
    <row r="27">
      <c r="A27" s="14">
        <f>IF(Schichten!A7="","",Schichten!B7&amp;" ("&amp;Schichten!A7&amp;")")</f>
        <v/>
      </c>
      <c r="C27" s="15">
        <f>IF(OR(Schichten!$A$7="",C$7=""),"",COUNTIF(C$8:C$22,Schichten!$A$7))</f>
        <v/>
      </c>
      <c r="D27" s="15">
        <f>IF(OR(Schichten!$A$7="",D$7=""),"",COUNTIF(D$8:D$22,Schichten!$A$7))</f>
        <v/>
      </c>
      <c r="E27" s="15">
        <f>IF(OR(Schichten!$A$7="",E$7=""),"",COUNTIF(E$8:E$22,Schichten!$A$7))</f>
        <v/>
      </c>
      <c r="F27" s="15">
        <f>IF(OR(Schichten!$A$7="",F$7=""),"",COUNTIF(F$8:F$22,Schichten!$A$7))</f>
        <v/>
      </c>
      <c r="G27" s="15">
        <f>IF(OR(Schichten!$A$7="",G$7=""),"",COUNTIF(G$8:G$22,Schichten!$A$7))</f>
        <v/>
      </c>
      <c r="H27" s="15">
        <f>IF(OR(Schichten!$A$7="",H$7=""),"",COUNTIF(H$8:H$22,Schichten!$A$7))</f>
        <v/>
      </c>
      <c r="I27" s="15">
        <f>IF(OR(Schichten!$A$7="",I$7=""),"",COUNTIF(I$8:I$22,Schichten!$A$7))</f>
        <v/>
      </c>
      <c r="J27" s="15">
        <f>IF(OR(Schichten!$A$7="",J$7=""),"",COUNTIF(J$8:J$22,Schichten!$A$7))</f>
        <v/>
      </c>
      <c r="K27" s="15">
        <f>IF(OR(Schichten!$A$7="",K$7=""),"",COUNTIF(K$8:K$22,Schichten!$A$7))</f>
        <v/>
      </c>
      <c r="L27" s="15">
        <f>IF(OR(Schichten!$A$7="",L$7=""),"",COUNTIF(L$8:L$22,Schichten!$A$7))</f>
        <v/>
      </c>
      <c r="M27" s="15">
        <f>IF(OR(Schichten!$A$7="",M$7=""),"",COUNTIF(M$8:M$22,Schichten!$A$7))</f>
        <v/>
      </c>
      <c r="N27" s="15">
        <f>IF(OR(Schichten!$A$7="",N$7=""),"",COUNTIF(N$8:N$22,Schichten!$A$7))</f>
        <v/>
      </c>
      <c r="O27" s="15">
        <f>IF(OR(Schichten!$A$7="",O$7=""),"",COUNTIF(O$8:O$22,Schichten!$A$7))</f>
        <v/>
      </c>
      <c r="P27" s="15">
        <f>IF(OR(Schichten!$A$7="",P$7=""),"",COUNTIF(P$8:P$22,Schichten!$A$7))</f>
        <v/>
      </c>
      <c r="Q27" s="15">
        <f>IF(OR(Schichten!$A$7="",Q$7=""),"",COUNTIF(Q$8:Q$22,Schichten!$A$7))</f>
        <v/>
      </c>
      <c r="R27" s="15">
        <f>IF(OR(Schichten!$A$7="",R$7=""),"",COUNTIF(R$8:R$22,Schichten!$A$7))</f>
        <v/>
      </c>
      <c r="S27" s="15">
        <f>IF(OR(Schichten!$A$7="",S$7=""),"",COUNTIF(S$8:S$22,Schichten!$A$7))</f>
        <v/>
      </c>
      <c r="T27" s="15">
        <f>IF(OR(Schichten!$A$7="",T$7=""),"",COUNTIF(T$8:T$22,Schichten!$A$7))</f>
        <v/>
      </c>
      <c r="U27" s="15">
        <f>IF(OR(Schichten!$A$7="",U$7=""),"",COUNTIF(U$8:U$22,Schichten!$A$7))</f>
        <v/>
      </c>
      <c r="V27" s="15">
        <f>IF(OR(Schichten!$A$7="",V$7=""),"",COUNTIF(V$8:V$22,Schichten!$A$7))</f>
        <v/>
      </c>
      <c r="W27" s="15">
        <f>IF(OR(Schichten!$A$7="",W$7=""),"",COUNTIF(W$8:W$22,Schichten!$A$7))</f>
        <v/>
      </c>
      <c r="X27" s="15">
        <f>IF(OR(Schichten!$A$7="",X$7=""),"",COUNTIF(X$8:X$22,Schichten!$A$7))</f>
        <v/>
      </c>
      <c r="Y27" s="15">
        <f>IF(OR(Schichten!$A$7="",Y$7=""),"",COUNTIF(Y$8:Y$22,Schichten!$A$7))</f>
        <v/>
      </c>
      <c r="Z27" s="15">
        <f>IF(OR(Schichten!$A$7="",Z$7=""),"",COUNTIF(Z$8:Z$22,Schichten!$A$7))</f>
        <v/>
      </c>
      <c r="AA27" s="15">
        <f>IF(OR(Schichten!$A$7="",AA$7=""),"",COUNTIF(AA$8:AA$22,Schichten!$A$7))</f>
        <v/>
      </c>
      <c r="AB27" s="15">
        <f>IF(OR(Schichten!$A$7="",AB$7=""),"",COUNTIF(AB$8:AB$22,Schichten!$A$7))</f>
        <v/>
      </c>
      <c r="AC27" s="15">
        <f>IF(OR(Schichten!$A$7="",AC$7=""),"",COUNTIF(AC$8:AC$22,Schichten!$A$7))</f>
        <v/>
      </c>
      <c r="AD27" s="15">
        <f>IF(OR(Schichten!$A$7="",AD$7=""),"",COUNTIF(AD$8:AD$22,Schichten!$A$7))</f>
        <v/>
      </c>
      <c r="AE27" s="15">
        <f>IF(OR(Schichten!$A$7="",AE$7=""),"",COUNTIF(AE$8:AE$22,Schichten!$A$7))</f>
        <v/>
      </c>
      <c r="AF27" s="15">
        <f>IF(OR(Schichten!$A$7="",AF$7=""),"",COUNTIF(AF$8:AF$22,Schichten!$A$7))</f>
        <v/>
      </c>
      <c r="AG27" s="15">
        <f>IF(OR(Schichten!$A$7="",AG$7=""),"",COUNTIF(AG$8:AG$22,Schichten!$A$7))</f>
        <v/>
      </c>
    </row>
    <row r="29">
      <c r="A29" s="3" t="inlineStr">
        <is>
          <t>Legende:</t>
        </is>
      </c>
      <c r="B29" s="16">
        <f>Schichten!A4&amp;" "&amp;Schichten!B4&amp;" · "&amp;Schichten!A5&amp;" "&amp;Schichten!B5&amp;" · "&amp;Schichten!A6&amp;" "&amp;Schichten!B6&amp;" · "&amp;Schichten!A7&amp;" "&amp;Schichten!B7&amp;" · "&amp;Schichten!A8&amp;" "&amp;Schichten!B8&amp;" · "&amp;Schichten!A9&amp;" "&amp;Schichten!B9&amp;" · "&amp;Schichten!A10&amp;" "&amp;Schichten!B10</f>
        <v/>
      </c>
    </row>
    <row r="31">
      <c r="A31" s="17" t="inlineStr">
        <is>
          <t>Erstellt am / von:</t>
        </is>
      </c>
      <c r="N31" s="17" t="inlineStr">
        <is>
          <t>Freigabe (Datum, Unterschrift):</t>
        </is>
      </c>
    </row>
    <row r="33">
      <c r="A33" s="18" t="inlineStr">
        <is>
          <t>Vorlage von bueroninja.de – Dienstpläne online planen: bueroninja.de/zeiterfassung-software/</t>
        </is>
      </c>
    </row>
  </sheetData>
  <mergeCells count="8">
    <mergeCell ref="V3:AF3"/>
    <mergeCell ref="AH6:AH7"/>
    <mergeCell ref="AI6:AI7"/>
    <mergeCell ref="AJ6:AJ7"/>
    <mergeCell ref="A6:A7"/>
    <mergeCell ref="P3:U3"/>
    <mergeCell ref="B6:B7"/>
    <mergeCell ref="D3:N3"/>
  </mergeCells>
  <conditionalFormatting sqref="C8:AG22">
    <cfRule type="expression" priority="1" dxfId="0">
      <formula>AND(C8&lt;&gt;"",C8=Schichten!$A$4)</formula>
    </cfRule>
    <cfRule type="expression" priority="2" dxfId="1">
      <formula>AND(C8&lt;&gt;"",C8=Schichten!$A$5)</formula>
    </cfRule>
    <cfRule type="expression" priority="3" dxfId="2">
      <formula>AND(C8&lt;&gt;"",C8=Schichten!$A$6)</formula>
    </cfRule>
    <cfRule type="expression" priority="4" dxfId="3">
      <formula>AND(C8&lt;&gt;"",C8=Schichten!$A$7)</formula>
    </cfRule>
    <cfRule type="expression" priority="5" dxfId="4">
      <formula>AND(C8&lt;&gt;"",C8=Schichten!$A$8)</formula>
    </cfRule>
    <cfRule type="expression" priority="6" dxfId="5">
      <formula>AND(C8&lt;&gt;"",C8=Schichten!$A$9)</formula>
    </cfRule>
    <cfRule type="expression" priority="7" dxfId="6">
      <formula>AND(C8&lt;&gt;"",C8=Schichten!$A$10)</formula>
    </cfRule>
  </conditionalFormatting>
  <conditionalFormatting sqref="C8:AG27">
    <cfRule type="expression" priority="8" dxfId="7">
      <formula>AND(ISNUMBER(C$7),WEEKDAY(C$7,2)&gt;5)</formula>
    </cfRule>
  </conditionalFormatting>
  <conditionalFormatting sqref="C6:AG27">
    <cfRule type="expression" priority="9" dxfId="8">
      <formula>C$7=""</formula>
    </cfRule>
  </conditionalFormatting>
  <dataValidations count="2">
    <dataValidation sqref="B3" showDropDown="0" showInputMessage="0" showErrorMessage="1" allowBlank="0" errorTitle="Monat" error="Bitte 1 bis 12 eintragen." type="whole" operator="between">
      <formula1>1</formula1>
      <formula2>12</formula2>
    </dataValidation>
    <dataValidation sqref="C8:AG8 C9:AG9 C10:AG10 C11:AG11 C12:AG12 C13:AG13 C14:AG14 C15:AG15 C16:AG16 C17:AG17 C18:AG18 C19:AG19 C20:AG20 C21:AG21 C22:AG22" showDropDown="0" showInputMessage="0" showErrorMessage="0" allowBlank="1" type="list">
      <formula1>=Schichten!$A$4:$A$12</formula1>
    </dataValidation>
  </dataValidations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8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>
      <c r="A1" s="19" t="inlineStr">
        <is>
          <t>Schichten – Kürzel und Zeiten anpassen, leere Zeilen für eigene Schichten</t>
        </is>
      </c>
    </row>
    <row r="3">
      <c r="A3" s="20" t="inlineStr">
        <is>
          <t>Kürzel</t>
        </is>
      </c>
      <c r="B3" s="20" t="inlineStr">
        <is>
          <t>Bezeichnung</t>
        </is>
      </c>
      <c r="C3" s="20" t="inlineStr">
        <is>
          <t>Beginn</t>
        </is>
      </c>
      <c r="D3" s="20" t="inlineStr">
        <is>
          <t>Ende</t>
        </is>
      </c>
      <c r="E3" s="20" t="inlineStr">
        <is>
          <t>Pause (Min.)</t>
        </is>
      </c>
      <c r="F3" s="20" t="inlineStr">
        <is>
          <t>Stunden</t>
        </is>
      </c>
    </row>
    <row r="4">
      <c r="A4" s="21" t="inlineStr">
        <is>
          <t>F</t>
        </is>
      </c>
      <c r="B4" s="22" t="inlineStr">
        <is>
          <t>Frühschicht</t>
        </is>
      </c>
      <c r="C4" s="23" t="n">
        <v>0.25</v>
      </c>
      <c r="D4" s="23" t="n">
        <v>0.5833333333333334</v>
      </c>
      <c r="E4" s="24" t="n">
        <v>30</v>
      </c>
      <c r="F4" s="25">
        <f>IF(AND(ISNUMBER(C4),ISNUMBER(D4)),ROUND((MOD(D4-C4,1)*1440-N(E4))/60,2),0)</f>
        <v/>
      </c>
    </row>
    <row r="5">
      <c r="A5" s="26" t="inlineStr">
        <is>
          <t>S</t>
        </is>
      </c>
      <c r="B5" s="22" t="inlineStr">
        <is>
          <t>Spätschicht</t>
        </is>
      </c>
      <c r="C5" s="23" t="n">
        <v>0.5833333333333334</v>
      </c>
      <c r="D5" s="23" t="n">
        <v>0.9166666666666666</v>
      </c>
      <c r="E5" s="24" t="n">
        <v>30</v>
      </c>
      <c r="F5" s="25">
        <f>IF(AND(ISNUMBER(C5),ISNUMBER(D5)),ROUND((MOD(D5-C5,1)*1440-N(E5))/60,2),0)</f>
        <v/>
      </c>
    </row>
    <row r="6">
      <c r="A6" s="27" t="inlineStr">
        <is>
          <t>N</t>
        </is>
      </c>
      <c r="B6" s="22" t="inlineStr">
        <is>
          <t>Nachtschicht</t>
        </is>
      </c>
      <c r="C6" s="23" t="n">
        <v>0.9166666666666666</v>
      </c>
      <c r="D6" s="23" t="n">
        <v>0.25</v>
      </c>
      <c r="E6" s="24" t="n">
        <v>30</v>
      </c>
      <c r="F6" s="25">
        <f>IF(AND(ISNUMBER(C6),ISNUMBER(D6)),ROUND((MOD(D6-C6,1)*1440-N(E6))/60,2),0)</f>
        <v/>
      </c>
    </row>
    <row r="7">
      <c r="A7" s="28" t="inlineStr">
        <is>
          <t>T</t>
        </is>
      </c>
      <c r="B7" s="22" t="inlineStr">
        <is>
          <t>Tagdienst</t>
        </is>
      </c>
      <c r="C7" s="23" t="n">
        <v>0.3333333333333333</v>
      </c>
      <c r="D7" s="23" t="n">
        <v>0.6875</v>
      </c>
      <c r="E7" s="24" t="n">
        <v>30</v>
      </c>
      <c r="F7" s="25">
        <f>IF(AND(ISNUMBER(C7),ISNUMBER(D7)),ROUND((MOD(D7-C7,1)*1440-N(E7))/60,2),0)</f>
        <v/>
      </c>
    </row>
    <row r="8">
      <c r="A8" s="29" t="inlineStr">
        <is>
          <t>U</t>
        </is>
      </c>
      <c r="B8" s="22" t="inlineStr">
        <is>
          <t>Urlaub</t>
        </is>
      </c>
      <c r="C8" s="23" t="n"/>
      <c r="D8" s="23" t="n"/>
      <c r="E8" s="24" t="n"/>
      <c r="F8" s="25">
        <f>IF(AND(ISNUMBER(C8),ISNUMBER(D8)),ROUND((MOD(D8-C8,1)*1440-N(E8))/60,2),0)</f>
        <v/>
      </c>
    </row>
    <row r="9">
      <c r="A9" s="30" t="inlineStr">
        <is>
          <t>K</t>
        </is>
      </c>
      <c r="B9" s="22" t="inlineStr">
        <is>
          <t>krank</t>
        </is>
      </c>
      <c r="C9" s="23" t="n"/>
      <c r="D9" s="23" t="n"/>
      <c r="E9" s="24" t="n"/>
      <c r="F9" s="25">
        <f>IF(AND(ISNUMBER(C9),ISNUMBER(D9)),ROUND((MOD(D9-C9,1)*1440-N(E9))/60,2),0)</f>
        <v/>
      </c>
    </row>
    <row r="10">
      <c r="A10" s="31" t="inlineStr">
        <is>
          <t>X</t>
        </is>
      </c>
      <c r="B10" s="22" t="inlineStr">
        <is>
          <t>frei</t>
        </is>
      </c>
      <c r="C10" s="23" t="n"/>
      <c r="D10" s="23" t="n"/>
      <c r="E10" s="24" t="n"/>
      <c r="F10" s="25">
        <f>IF(AND(ISNUMBER(C10),ISNUMBER(D10)),ROUND((MOD(D10-C10,1)*1440-N(E10))/60,2),0)</f>
        <v/>
      </c>
    </row>
    <row r="11">
      <c r="A11" s="24" t="n"/>
      <c r="B11" s="22" t="n"/>
      <c r="C11" s="23" t="n"/>
      <c r="D11" s="23" t="n"/>
      <c r="E11" s="24" t="n"/>
      <c r="F11" s="25">
        <f>IF(AND(ISNUMBER(C11),ISNUMBER(D11)),ROUND((MOD(D11-C11,1)*1440-N(E11))/60,2),0)</f>
        <v/>
      </c>
    </row>
    <row r="12">
      <c r="A12" s="24" t="n"/>
      <c r="B12" s="22" t="n"/>
      <c r="C12" s="23" t="n"/>
      <c r="D12" s="23" t="n"/>
      <c r="E12" s="24" t="n"/>
      <c r="F12" s="25">
        <f>IF(AND(ISNUMBER(C12),ISNUMBER(D12)),ROUND((MOD(D12-C12,1)*1440-N(E12))/60,2),0)</f>
        <v/>
      </c>
    </row>
    <row r="14">
      <c r="A14" s="2" t="inlineStr">
        <is>
          <t>Urlaub, krank und frei zählen mit 0 Stunden. Für bezahlten Urlaub oder Krankheit eigene Kürzel mit Stunden anlegen (z. B. „UB“ 8:00–16:00).</t>
        </is>
      </c>
    </row>
  </sheetData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workbookViewId="0">
      <selection activeCell="A1" sqref="A1"/>
    </sheetView>
  </sheetViews>
  <sheetFormatPr baseColWidth="8" defaultRowHeight="15"/>
  <cols>
    <col width="88" customWidth="1" min="1" max="1"/>
  </cols>
  <sheetData>
    <row r="1" ht="24" customHeight="1">
      <c r="A1" s="32" t="inlineStr">
        <is>
          <t>Dienstplan-Vorlage – so nutzt du sie</t>
        </is>
      </c>
    </row>
    <row r="2" ht="34" customHeight="1">
      <c r="A2" s="33" t="inlineStr">
        <is>
          <t>1. Im Blatt „Schichten“ Kürzel, Beginn, Ende und Pause eurer Schichten eintragen (Nachtschicht über Mitternacht wird richtig gerechnet).</t>
        </is>
      </c>
    </row>
    <row r="3" ht="34" customHeight="1">
      <c r="A3" s="33" t="inlineStr">
        <is>
          <t>2. Im Blatt „Dienstplan“ Monat und Jahr eintragen. Wochentage und Tage erscheinen automatisch, Wochenenden sind grau.</t>
        </is>
      </c>
    </row>
    <row r="4" ht="34" customHeight="1">
      <c r="A4" s="33" t="inlineStr">
        <is>
          <t>3. Namen und Wochenstunden laut Vertrag eintragen, dann pro Tag ein Kürzel aus der Liste wählen. Die Zellen färben sich nach Schicht.</t>
        </is>
      </c>
    </row>
    <row r="5" ht="34" customHeight="1">
      <c r="A5" s="33" t="inlineStr">
        <is>
          <t>4. Rechts stehen geplante Stunden, Soll (Wochenstunden ÷ 5 × Werktage Mo–Fr, ohne Feiertage) und die Differenz. Unten die Besetzung je Schicht und Tag.</t>
        </is>
      </c>
    </row>
    <row r="6" ht="34" customHeight="1">
      <c r="A6" s="33" t="inlineStr">
        <is>
          <t>5. Für den nächsten Monat das Blatt kopieren (Rechtsklick auf den Reiter → Verschieben/Kopieren → Kopie erstellen) und den Monat ändern.</t>
        </is>
      </c>
    </row>
    <row r="7" ht="34" customHeight="1">
      <c r="A7" s="33" t="inlineStr">
        <is>
          <t>6. Drucken: A4 quer auf einer Seite. Für ein PDF beim Drucken „Als PDF speichern“ wählen.</t>
        </is>
      </c>
    </row>
    <row r="8" ht="10" customHeight="1">
      <c r="A8" s="33" t="inlineStr"/>
    </row>
    <row r="9" ht="34" customHeight="1">
      <c r="A9" s="33" t="inlineStr">
        <is>
          <t>Arbeitszeitgesetz: höchstens 10 Stunden am Tag, mindestens 11 Stunden Ruhe zwischen zwei Schichten. Feiertage sind nicht markiert – bitte selbst berücksichtigen.</t>
        </is>
      </c>
    </row>
    <row r="10" ht="19" customHeight="1">
      <c r="A10" s="33" t="inlineStr">
        <is>
          <t>Online-Dienstplan mit Feiertagen und Druckansicht: bueroninja.de/dienstplan-vorlage/</t>
        </is>
      </c>
    </row>
  </sheetData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2026-11-07T14:41:05Z</dcterms:created>
  <dcterms:modified xmlns:dcterms="http://purl.org/dc/terms/" xmlns:xsi="http://www.w3.org/2001/XMLSchema-instance" xsi:type="dcterms:W3CDTF">2026-11-07T14:41:05Z</dcterms:modified>
</cp:coreProperties>
</file>